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300" firstSheet="1" activeTab="3"/>
  </bookViews>
  <sheets>
    <sheet name="2021年财政收入完成情况表 (6%)" sheetId="1" r:id="rId1"/>
    <sheet name="2021年财政支出完成情况表 " sheetId="2" r:id="rId2"/>
    <sheet name="2021年财政收支平衡表 " sheetId="3" r:id="rId3"/>
    <sheet name="2021年国有资本经营预算表" sheetId="4" r:id="rId4"/>
    <sheet name="2021年政府基金预算表 " sheetId="5" r:id="rId5"/>
    <sheet name="2021年社保基金预算表" sheetId="6" r:id="rId6"/>
  </sheets>
  <definedNames>
    <definedName name="_xlnm.Print_Area" localSheetId="5">'2021年社保基金预算表'!$A$1:$D$37</definedName>
  </definedNames>
  <calcPr fullCalcOnLoad="1"/>
</workbook>
</file>

<file path=xl/comments4.xml><?xml version="1.0" encoding="utf-8"?>
<comments xmlns="http://schemas.openxmlformats.org/spreadsheetml/2006/main">
  <authors>
    <author>yym</author>
  </authors>
  <commentList>
    <comment ref="B8" authorId="0">
      <text>
        <r>
          <rPr>
            <b/>
            <sz val="9"/>
            <rFont val="宋体"/>
            <family val="0"/>
          </rPr>
          <t>yym:</t>
        </r>
        <r>
          <rPr>
            <sz val="9"/>
            <rFont val="宋体"/>
            <family val="0"/>
          </rPr>
          <t xml:space="preserve">
去年完成165</t>
        </r>
      </text>
    </comment>
  </commentList>
</comments>
</file>

<file path=xl/sharedStrings.xml><?xml version="1.0" encoding="utf-8"?>
<sst xmlns="http://schemas.openxmlformats.org/spreadsheetml/2006/main" count="222" uniqueCount="191">
  <si>
    <t>单位：万元</t>
  </si>
  <si>
    <t>项    目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</si>
  <si>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
预算数</t>
    </r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</si>
  <si>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年
完成数</t>
    </r>
  </si>
  <si>
    <t>比上年
增减额</t>
  </si>
  <si>
    <t>比上年
增减%</t>
  </si>
  <si>
    <t>备  注</t>
  </si>
  <si>
    <t>一、地方收入</t>
  </si>
  <si>
    <t>1、税收收入</t>
  </si>
  <si>
    <t>国内增值税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</si>
  <si>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</si>
  <si>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</si>
  <si>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</si>
  <si>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</si>
  <si>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</si>
  <si>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</si>
  <si>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</si>
  <si>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</si>
  <si>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</si>
  <si>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</si>
  <si>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</si>
  <si>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</si>
  <si>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</si>
  <si>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</si>
  <si>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</si>
  <si>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2、非税收入</t>
  </si>
  <si>
    <t>专项收入</t>
  </si>
  <si>
    <t>行政事业性收费收入</t>
  </si>
  <si>
    <t>罚没收入</t>
  </si>
  <si>
    <t>国有资源有偿使用收入</t>
  </si>
  <si>
    <t>其他收入</t>
  </si>
  <si>
    <t>二、上划中央收入</t>
  </si>
  <si>
    <t>上划中央“两税”</t>
  </si>
  <si>
    <t>上划中央所得税</t>
  </si>
  <si>
    <t>上划中央营业税清欠</t>
  </si>
  <si>
    <t>三、上划省收入</t>
  </si>
  <si>
    <t>上划省增值税</t>
  </si>
  <si>
    <t>上划省级清欠营业税</t>
  </si>
  <si>
    <t>上划所得税</t>
  </si>
  <si>
    <t>上划资源税</t>
  </si>
  <si>
    <t>上划土地使用税</t>
  </si>
  <si>
    <t>上划其他税收收入</t>
  </si>
  <si>
    <t>上划省级环境保护税</t>
  </si>
  <si>
    <t>一般公共预算收入合计</t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</si>
  <si>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
完成数</t>
    </r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</si>
  <si>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</si>
  <si>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</si>
  <si>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</si>
  <si>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</si>
  <si>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</si>
  <si>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</si>
  <si>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</si>
  <si>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</si>
  <si>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</si>
  <si>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</si>
  <si>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</si>
  <si>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</si>
  <si>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</si>
  <si>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</si>
  <si>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</si>
  <si>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</si>
  <si>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</si>
  <si>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</si>
  <si>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</si>
  <si>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</si>
  <si>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二十一、其他支出</t>
  </si>
  <si>
    <t>一般公共预算支出合计</t>
  </si>
  <si>
    <t>2021年衡南县财政收支平衡表</t>
  </si>
  <si>
    <t>单位:万元</t>
  </si>
  <si>
    <t>收　　　　　入</t>
  </si>
  <si>
    <t>支　　　　出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</si>
  <si>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年预算</t>
    </r>
  </si>
  <si>
    <t>一、一般预算支出</t>
  </si>
  <si>
    <t>税收收入</t>
  </si>
  <si>
    <t>二、返还性支出</t>
  </si>
  <si>
    <t>非税收入</t>
  </si>
  <si>
    <t xml:space="preserve">   专项上解支出</t>
  </si>
  <si>
    <t>二、转移性收入</t>
  </si>
  <si>
    <t xml:space="preserve">   其他上解支出</t>
  </si>
  <si>
    <t>1、返还性收入</t>
  </si>
  <si>
    <t>增值税消费税返还收入</t>
  </si>
  <si>
    <t>所得税基数返还收入</t>
  </si>
  <si>
    <t>成品油税费改革返还收入</t>
  </si>
  <si>
    <t>其他税收返还</t>
  </si>
  <si>
    <t>2、一般性转移支付收入</t>
  </si>
  <si>
    <t>体制补助收入</t>
  </si>
  <si>
    <t>均衡性转移支付补助收入</t>
  </si>
  <si>
    <t>三、预算结余</t>
  </si>
  <si>
    <t>县级基本财力保障奖补资金</t>
  </si>
  <si>
    <t>资源枯竭型城市转移支付补助收入</t>
  </si>
  <si>
    <t>产粮大县奖励资金</t>
  </si>
  <si>
    <t>其他财力性转移支付收入</t>
  </si>
  <si>
    <t>三、专项补助收入</t>
  </si>
  <si>
    <t>四、上年结转与结余收入</t>
  </si>
  <si>
    <t>五、调入预算稳定调节基金</t>
  </si>
  <si>
    <t>六、调入资金</t>
  </si>
  <si>
    <t>收入合计</t>
  </si>
  <si>
    <t>支出合计</t>
  </si>
  <si>
    <t>2021年衡南县国有资本经营预算表</t>
  </si>
  <si>
    <t>收    入</t>
  </si>
  <si>
    <t>预算数</t>
  </si>
  <si>
    <t>支    出</t>
  </si>
  <si>
    <t>一、利润收入</t>
  </si>
  <si>
    <t>一、国有经济结构调整支出</t>
  </si>
  <si>
    <t>二、股利、股息收入</t>
  </si>
  <si>
    <t>二、公益性设施投资补助支出</t>
  </si>
  <si>
    <t>三、产权转让收入</t>
  </si>
  <si>
    <t>三、战备性产业发展支出</t>
  </si>
  <si>
    <t>四、清算收入</t>
  </si>
  <si>
    <t>四、支持科技进步支出</t>
  </si>
  <si>
    <t>五、其他国有资本经营预算收入</t>
  </si>
  <si>
    <t>五、改革成本支出</t>
  </si>
  <si>
    <t>六、其他国有资本经营预算支出</t>
  </si>
  <si>
    <t>本年收入合计</t>
  </si>
  <si>
    <t>本年支出合计</t>
  </si>
  <si>
    <t>上年结转</t>
  </si>
  <si>
    <t>转移性支出支出总计</t>
  </si>
  <si>
    <t>收入总计</t>
  </si>
  <si>
    <t>支出总计</t>
  </si>
  <si>
    <t>2021年衡南县政府性基金预算表</t>
  </si>
  <si>
    <t>一、农网还贷资金收入</t>
  </si>
  <si>
    <t>一、文化体育与传媒</t>
  </si>
  <si>
    <t>二、国有土地使用权出让收入</t>
  </si>
  <si>
    <t xml:space="preserve">  国家电影事业发展专项资金支出</t>
  </si>
  <si>
    <t>三、城市基础设施配套费收入</t>
  </si>
  <si>
    <t>二、社会保障和就业</t>
  </si>
  <si>
    <t>四、污水处理费收入</t>
  </si>
  <si>
    <t xml:space="preserve">    大中型水库移民后期扶持基金支出</t>
  </si>
  <si>
    <t>五、其他政府性基金收入</t>
  </si>
  <si>
    <t xml:space="preserve">      移民补助</t>
  </si>
  <si>
    <t xml:space="preserve">      基础设施建设和经济发展</t>
  </si>
  <si>
    <t xml:space="preserve">  三、节能环保支出</t>
  </si>
  <si>
    <t xml:space="preserve">    可再生能源电价附加收入安排的支出</t>
  </si>
  <si>
    <t xml:space="preserve">  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</si>
  <si>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</si>
  <si>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</si>
  <si>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</si>
  <si>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棚户区改造支出</t>
  </si>
  <si>
    <t xml:space="preserve">      其他国有土地使用权出让收入安排的支出</t>
  </si>
  <si>
    <t xml:space="preserve">    国有土地收益基金安排的支出</t>
  </si>
  <si>
    <t xml:space="preserve">  五、债务付息支出</t>
  </si>
  <si>
    <t xml:space="preserve">    地方政府专项债务付息支出</t>
  </si>
  <si>
    <t>调出资金</t>
  </si>
  <si>
    <t>基金收入小计</t>
  </si>
  <si>
    <t>基金支出小计</t>
  </si>
  <si>
    <r>
      <t>202</t>
    </r>
    <r>
      <rPr>
        <b/>
        <sz val="28"/>
        <color indexed="8"/>
        <rFont val="宋体"/>
        <family val="0"/>
      </rPr>
      <t>1年衡南县社会保险基金预算表</t>
    </r>
  </si>
  <si>
    <t>收  入</t>
  </si>
  <si>
    <t>支  出</t>
  </si>
  <si>
    <t xml:space="preserve">   项  目</t>
  </si>
  <si>
    <t>项目</t>
  </si>
  <si>
    <t>一、机关事业单位基本养老保险基金收入</t>
  </si>
  <si>
    <t>一、机关事业单位基本养老保险基金支出</t>
  </si>
  <si>
    <t xml:space="preserve">    机关事业单位基本养老保险费收入</t>
  </si>
  <si>
    <t xml:space="preserve">    基本养老金支出</t>
  </si>
  <si>
    <t xml:space="preserve">    机关事业单位基本养老保险基金财政补助收入（本级）</t>
  </si>
  <si>
    <t xml:space="preserve">    其他机关事业单位基本养老保险基金支出</t>
  </si>
  <si>
    <t xml:space="preserve">    机关事业单位基本养老保险基金利息收入</t>
  </si>
  <si>
    <t xml:space="preserve">    上级补助收入</t>
  </si>
  <si>
    <t xml:space="preserve">    上年结余</t>
  </si>
  <si>
    <t>二、失业保险基金收入</t>
  </si>
  <si>
    <t>二、失业保险基金支出</t>
  </si>
  <si>
    <t xml:space="preserve">    失业保险费收入</t>
  </si>
  <si>
    <t xml:space="preserve">    失业保险金支出</t>
  </si>
  <si>
    <t xml:space="preserve">    失业保险补助收入</t>
  </si>
  <si>
    <t xml:space="preserve">    基本医疗保险费支出</t>
  </si>
  <si>
    <t xml:space="preserve">    失业保险基金利息收入</t>
  </si>
  <si>
    <t xml:space="preserve">    稳定岗位补贴支出</t>
  </si>
  <si>
    <t xml:space="preserve">    其他支出</t>
  </si>
  <si>
    <t>三、职工基本医疗保险基金收入</t>
  </si>
  <si>
    <t>三、职工基本医疗保险基金支出</t>
  </si>
  <si>
    <t xml:space="preserve">    职工基本医疗保险基金收入</t>
  </si>
  <si>
    <t xml:space="preserve">    基本医疗保险统筹基金</t>
  </si>
  <si>
    <t xml:space="preserve">    职工基本医疗保险基金利息收入</t>
  </si>
  <si>
    <t xml:space="preserve">    职工医疗财政补助收入（省级）</t>
  </si>
  <si>
    <t xml:space="preserve">    职工医疗财政补助收入（县级）</t>
  </si>
  <si>
    <t xml:space="preserve">    其他医疗财政补助收入</t>
  </si>
  <si>
    <t>四、城乡居民养老保险基金收入</t>
  </si>
  <si>
    <t>四、城乡居民养老保险基金支出</t>
  </si>
  <si>
    <t xml:space="preserve">    城乡居民养老保险费收入</t>
  </si>
  <si>
    <t xml:space="preserve">    养老保险基金支出</t>
  </si>
  <si>
    <t xml:space="preserve">    城乡居民养老保险基金财政补助收入（本级）</t>
  </si>
  <si>
    <t xml:space="preserve">    城乡居民养老保险基金利息收入</t>
  </si>
  <si>
    <t xml:space="preserve">    其他收入</t>
  </si>
  <si>
    <t>五、城乡居民医疗保险基金收入</t>
  </si>
  <si>
    <t>五、城乡居民医疗保险基金支出</t>
  </si>
  <si>
    <t xml:space="preserve">    城乡居民医疗保险费收入</t>
  </si>
  <si>
    <t xml:space="preserve">    医疗保险基金支出</t>
  </si>
  <si>
    <t xml:space="preserve">    城乡居民医疗保险基金财政补助收入（本级）</t>
  </si>
  <si>
    <t xml:space="preserve">    城乡居民医疗保险基金利息收入</t>
  </si>
  <si>
    <t xml:space="preserve">    收入总计</t>
  </si>
  <si>
    <t>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</si>
</sst>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_ * #,##0_ ;_ * \-#,##0_ ;_ * &quot;-&quot;??_ ;_ @_ "/>
    <numFmt numFmtId="178" formatCode="0.00_ "/>
  </numFmts>
  <fonts count="60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20"/>
      <name val="华文宋体"/>
      <family val="0"/>
    </font>
    <font>
      <sz val="12"/>
      <name val="华文宋体"/>
      <family val="0"/>
    </font>
    <font>
      <sz val="11"/>
      <name val="华文宋体"/>
      <family val="0"/>
    </font>
    <font>
      <b/>
      <sz val="11"/>
      <name val="华文宋体"/>
      <family val="0"/>
    </font>
    <font>
      <b/>
      <sz val="20"/>
      <color indexed="8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8"/>
      <color theme="1"/>
      <name val="宋体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41" fontId="0" fillId="0" borderId="0" applyFont="0" applyFill="0" applyBorder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37" fontId="33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176" fontId="37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4" fontId="34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43" fontId="0" fillId="0" borderId="0" xfId="22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7" fillId="0" borderId="10" xfId="2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3" fontId="8" fillId="0" borderId="11" xfId="2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177" fontId="1" fillId="0" borderId="11" xfId="22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indent="2"/>
    </xf>
    <xf numFmtId="177" fontId="1" fillId="0" borderId="11" xfId="22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22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indent="1"/>
    </xf>
    <xf numFmtId="177" fontId="14" fillId="0" borderId="11" xfId="22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 wrapText="1"/>
    </xf>
    <xf numFmtId="178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left" vertical="center" indent="1"/>
    </xf>
    <xf numFmtId="177" fontId="1" fillId="0" borderId="0" xfId="0" applyNumberFormat="1" applyFont="1" applyFill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[0]_1" xfId="55"/>
    <cellStyle name="千位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_APR" xfId="68"/>
    <cellStyle name="常规 2" xfId="69"/>
    <cellStyle name="常规 3" xfId="70"/>
    <cellStyle name="常规 4" xfId="71"/>
    <cellStyle name="千位分隔 2" xfId="72"/>
    <cellStyle name="常规 5" xfId="73"/>
    <cellStyle name="普通_97-917" xfId="74"/>
    <cellStyle name="千分位_97-91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88" zoomScaleNormal="88" workbookViewId="0" topLeftCell="A1">
      <pane ySplit="2" topLeftCell="A3" activePane="bottomLeft" state="frozen"/>
      <selection pane="bottomLeft" activeCell="C17" sqref="C17"/>
    </sheetView>
  </sheetViews>
  <sheetFormatPr defaultColWidth="9.00390625" defaultRowHeight="14.25"/>
  <cols>
    <col min="1" max="1" width="24.125" style="1" bestFit="1" customWidth="1"/>
    <col min="2" max="5" width="12.625" style="1" customWidth="1"/>
    <col min="6" max="6" width="10.625" style="1" customWidth="1"/>
    <col min="7" max="16384" width="8.625" style="1" bestFit="1" customWidth="1"/>
  </cols>
  <sheetData>
    <row r="1" spans="5:6" ht="19.5" customHeight="1">
      <c r="E1" s="5" t="s">
        <v>0</v>
      </c>
      <c r="F1" s="5"/>
    </row>
    <row r="2" spans="1:6" s="41" customFormat="1" ht="28.5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spans="1:6" ht="18" customHeight="1">
      <c r="A3" s="32" t="s">
        <v>7</v>
      </c>
      <c r="B3" s="38">
        <f>SUM(B4,B21)</f>
        <v>121617</v>
      </c>
      <c r="C3" s="38">
        <f>SUM(C4,C21)</f>
        <v>114732</v>
      </c>
      <c r="D3" s="38">
        <f>B3-C3</f>
        <v>6885</v>
      </c>
      <c r="E3" s="42">
        <f>ROUND(D3/C3*100,2)</f>
        <v>6</v>
      </c>
      <c r="F3" s="7"/>
    </row>
    <row r="4" spans="1:6" ht="18" customHeight="1">
      <c r="A4" s="7" t="s">
        <v>8</v>
      </c>
      <c r="B4" s="38">
        <f>SUM(B5:B20)</f>
        <v>85800</v>
      </c>
      <c r="C4" s="38">
        <f>SUM(C5:C20)</f>
        <v>80467</v>
      </c>
      <c r="D4" s="38">
        <f aca="true" t="shared" si="0" ref="D4:D39">B4-C4</f>
        <v>5333</v>
      </c>
      <c r="E4" s="42">
        <f aca="true" t="shared" si="1" ref="E4:E39">ROUND(D4/C4*100,2)</f>
        <v>6.63</v>
      </c>
      <c r="F4" s="7"/>
    </row>
    <row r="5" spans="1:6" ht="18" customHeight="1">
      <c r="A5" s="43" t="s">
        <v>9</v>
      </c>
      <c r="B5" s="38">
        <v>25290</v>
      </c>
      <c r="C5" s="38">
        <v>23859</v>
      </c>
      <c r="D5" s="38">
        <f t="shared" si="0"/>
        <v>1431</v>
      </c>
      <c r="E5" s="42">
        <f t="shared" si="1"/>
        <v>6</v>
      </c>
      <c r="F5" s="7"/>
    </row>
    <row r="6" spans="1:6" ht="18" customHeight="1">
      <c r="A6" s="43" t="s">
        <v>10</v>
      </c>
      <c r="B6" s="38"/>
      <c r="C6" s="38"/>
      <c r="D6" s="38">
        <f t="shared" si="0"/>
        <v>0</v>
      </c>
      <c r="E6" s="42"/>
      <c r="F6" s="7"/>
    </row>
    <row r="7" spans="1:6" ht="18" customHeight="1">
      <c r="A7" s="43" t="s">
        <v>11</v>
      </c>
      <c r="B7" s="38">
        <v>8100</v>
      </c>
      <c r="C7" s="38">
        <v>7337</v>
      </c>
      <c r="D7" s="38">
        <f t="shared" si="0"/>
        <v>763</v>
      </c>
      <c r="E7" s="42">
        <f t="shared" si="1"/>
        <v>10.4</v>
      </c>
      <c r="F7" s="7"/>
    </row>
    <row r="8" spans="1:10" ht="18" customHeight="1">
      <c r="A8" s="43" t="s">
        <v>12</v>
      </c>
      <c r="B8" s="38">
        <v>2923</v>
      </c>
      <c r="C8" s="38">
        <v>2646</v>
      </c>
      <c r="D8" s="38">
        <f t="shared" si="0"/>
        <v>277</v>
      </c>
      <c r="E8" s="42">
        <f t="shared" si="1"/>
        <v>10.47</v>
      </c>
      <c r="F8" s="7"/>
      <c r="J8" s="45"/>
    </row>
    <row r="9" spans="1:6" ht="18" customHeight="1">
      <c r="A9" s="43" t="s">
        <v>13</v>
      </c>
      <c r="B9" s="38">
        <v>1545</v>
      </c>
      <c r="C9" s="38">
        <v>1522</v>
      </c>
      <c r="D9" s="38">
        <f t="shared" si="0"/>
        <v>23</v>
      </c>
      <c r="E9" s="42">
        <f t="shared" si="1"/>
        <v>1.51</v>
      </c>
      <c r="F9" s="7"/>
    </row>
    <row r="10" spans="1:6" ht="18" customHeight="1">
      <c r="A10" s="43" t="s">
        <v>14</v>
      </c>
      <c r="B10" s="38">
        <v>3650</v>
      </c>
      <c r="C10" s="38">
        <v>3442</v>
      </c>
      <c r="D10" s="38">
        <f t="shared" si="0"/>
        <v>208</v>
      </c>
      <c r="E10" s="42">
        <f t="shared" si="1"/>
        <v>6.04</v>
      </c>
      <c r="F10" s="7"/>
    </row>
    <row r="11" spans="1:6" ht="18" customHeight="1">
      <c r="A11" s="44" t="s">
        <v>15</v>
      </c>
      <c r="B11" s="38">
        <v>1970</v>
      </c>
      <c r="C11" s="38">
        <v>1772</v>
      </c>
      <c r="D11" s="38">
        <f t="shared" si="0"/>
        <v>198</v>
      </c>
      <c r="E11" s="42">
        <f t="shared" si="1"/>
        <v>11.17</v>
      </c>
      <c r="F11" s="7"/>
    </row>
    <row r="12" spans="1:6" ht="18" customHeight="1">
      <c r="A12" s="43" t="s">
        <v>16</v>
      </c>
      <c r="B12" s="38">
        <v>1200</v>
      </c>
      <c r="C12" s="38">
        <v>1158</v>
      </c>
      <c r="D12" s="38">
        <f t="shared" si="0"/>
        <v>42</v>
      </c>
      <c r="E12" s="42">
        <f t="shared" si="1"/>
        <v>3.63</v>
      </c>
      <c r="F12" s="7"/>
    </row>
    <row r="13" spans="1:6" ht="18" customHeight="1">
      <c r="A13" s="43" t="s">
        <v>17</v>
      </c>
      <c r="B13" s="38">
        <v>5450</v>
      </c>
      <c r="C13" s="38">
        <v>5387</v>
      </c>
      <c r="D13" s="38">
        <f t="shared" si="0"/>
        <v>63</v>
      </c>
      <c r="E13" s="42">
        <f t="shared" si="1"/>
        <v>1.17</v>
      </c>
      <c r="F13" s="7"/>
    </row>
    <row r="14" spans="1:6" ht="18" customHeight="1">
      <c r="A14" s="43" t="s">
        <v>18</v>
      </c>
      <c r="B14" s="38">
        <v>15274</v>
      </c>
      <c r="C14" s="38">
        <v>14486</v>
      </c>
      <c r="D14" s="38">
        <f t="shared" si="0"/>
        <v>788</v>
      </c>
      <c r="E14" s="42">
        <f t="shared" si="1"/>
        <v>5.44</v>
      </c>
      <c r="F14" s="7"/>
    </row>
    <row r="15" spans="1:6" ht="18" customHeight="1">
      <c r="A15" s="43" t="s">
        <v>19</v>
      </c>
      <c r="B15" s="38">
        <v>1150</v>
      </c>
      <c r="C15" s="38">
        <v>1066</v>
      </c>
      <c r="D15" s="38">
        <f t="shared" si="0"/>
        <v>84</v>
      </c>
      <c r="E15" s="42">
        <f t="shared" si="1"/>
        <v>7.88</v>
      </c>
      <c r="F15" s="7"/>
    </row>
    <row r="16" spans="1:6" ht="18" customHeight="1">
      <c r="A16" s="43" t="s">
        <v>20</v>
      </c>
      <c r="B16" s="38">
        <v>3950</v>
      </c>
      <c r="C16" s="38">
        <v>3593</v>
      </c>
      <c r="D16" s="38">
        <f t="shared" si="0"/>
        <v>357</v>
      </c>
      <c r="E16" s="42">
        <f t="shared" si="1"/>
        <v>9.94</v>
      </c>
      <c r="F16" s="7"/>
    </row>
    <row r="17" spans="1:6" ht="18" customHeight="1">
      <c r="A17" s="43" t="s">
        <v>21</v>
      </c>
      <c r="B17" s="38">
        <v>14175</v>
      </c>
      <c r="C17" s="38">
        <v>13125</v>
      </c>
      <c r="D17" s="38">
        <f t="shared" si="0"/>
        <v>1050</v>
      </c>
      <c r="E17" s="42">
        <f t="shared" si="1"/>
        <v>8</v>
      </c>
      <c r="F17" s="7"/>
    </row>
    <row r="18" spans="1:6" ht="18" customHeight="1">
      <c r="A18" s="43" t="s">
        <v>22</v>
      </c>
      <c r="B18" s="38">
        <v>1038</v>
      </c>
      <c r="C18" s="38">
        <v>1007</v>
      </c>
      <c r="D18" s="38">
        <f t="shared" si="0"/>
        <v>31</v>
      </c>
      <c r="E18" s="42">
        <f t="shared" si="1"/>
        <v>3.08</v>
      </c>
      <c r="F18" s="7"/>
    </row>
    <row r="19" spans="1:6" ht="18" customHeight="1">
      <c r="A19" s="43" t="s">
        <v>23</v>
      </c>
      <c r="B19" s="38">
        <v>85</v>
      </c>
      <c r="C19" s="38">
        <v>69</v>
      </c>
      <c r="D19" s="38">
        <f t="shared" si="0"/>
        <v>16</v>
      </c>
      <c r="E19" s="42">
        <f t="shared" si="1"/>
        <v>23.19</v>
      </c>
      <c r="F19" s="7"/>
    </row>
    <row r="20" spans="1:6" ht="18" customHeight="1">
      <c r="A20" s="43" t="s">
        <v>24</v>
      </c>
      <c r="B20" s="38"/>
      <c r="C20" s="38">
        <v>-2</v>
      </c>
      <c r="D20" s="38">
        <f t="shared" si="0"/>
        <v>2</v>
      </c>
      <c r="E20" s="42">
        <f t="shared" si="1"/>
        <v>-100</v>
      </c>
      <c r="F20" s="7"/>
    </row>
    <row r="21" spans="1:6" ht="18" customHeight="1">
      <c r="A21" s="7" t="s">
        <v>25</v>
      </c>
      <c r="B21" s="38">
        <f>SUM(B22:B26)</f>
        <v>35817</v>
      </c>
      <c r="C21" s="38">
        <f>SUM(C22:C26)</f>
        <v>34265</v>
      </c>
      <c r="D21" s="38">
        <f t="shared" si="0"/>
        <v>1552</v>
      </c>
      <c r="E21" s="42">
        <f t="shared" si="1"/>
        <v>4.53</v>
      </c>
      <c r="F21" s="7"/>
    </row>
    <row r="22" spans="1:6" ht="18" customHeight="1">
      <c r="A22" s="43" t="s">
        <v>26</v>
      </c>
      <c r="B22" s="38">
        <v>7640</v>
      </c>
      <c r="C22" s="38">
        <v>7311</v>
      </c>
      <c r="D22" s="38">
        <f t="shared" si="0"/>
        <v>329</v>
      </c>
      <c r="E22" s="42">
        <f t="shared" si="1"/>
        <v>4.5</v>
      </c>
      <c r="F22" s="7"/>
    </row>
    <row r="23" spans="1:6" ht="18" customHeight="1">
      <c r="A23" s="43" t="s">
        <v>27</v>
      </c>
      <c r="B23" s="38">
        <v>9888</v>
      </c>
      <c r="C23" s="38">
        <v>9508</v>
      </c>
      <c r="D23" s="38">
        <f t="shared" si="0"/>
        <v>380</v>
      </c>
      <c r="E23" s="42">
        <f t="shared" si="1"/>
        <v>4</v>
      </c>
      <c r="F23" s="7"/>
    </row>
    <row r="24" spans="1:6" ht="18" customHeight="1">
      <c r="A24" s="44" t="s">
        <v>28</v>
      </c>
      <c r="B24" s="38">
        <v>9080</v>
      </c>
      <c r="C24" s="38">
        <v>8688</v>
      </c>
      <c r="D24" s="38">
        <f t="shared" si="0"/>
        <v>392</v>
      </c>
      <c r="E24" s="42">
        <f t="shared" si="1"/>
        <v>4.51</v>
      </c>
      <c r="F24" s="7"/>
    </row>
    <row r="25" spans="1:6" ht="18" customHeight="1">
      <c r="A25" s="43" t="s">
        <v>29</v>
      </c>
      <c r="B25" s="38">
        <v>4983</v>
      </c>
      <c r="C25" s="38">
        <v>4791</v>
      </c>
      <c r="D25" s="38">
        <f t="shared" si="0"/>
        <v>192</v>
      </c>
      <c r="E25" s="42">
        <f t="shared" si="1"/>
        <v>4.01</v>
      </c>
      <c r="F25" s="7"/>
    </row>
    <row r="26" spans="1:6" ht="18" customHeight="1">
      <c r="A26" s="44" t="s">
        <v>30</v>
      </c>
      <c r="B26" s="38">
        <v>4226</v>
      </c>
      <c r="C26" s="38">
        <v>3967</v>
      </c>
      <c r="D26" s="38">
        <f t="shared" si="0"/>
        <v>259</v>
      </c>
      <c r="E26" s="42">
        <f t="shared" si="1"/>
        <v>6.53</v>
      </c>
      <c r="F26" s="7"/>
    </row>
    <row r="27" spans="1:6" ht="18" customHeight="1">
      <c r="A27" s="32" t="s">
        <v>31</v>
      </c>
      <c r="B27" s="38">
        <f>SUM(B28:B29)</f>
        <v>57341</v>
      </c>
      <c r="C27" s="38">
        <f>SUM(C28:C30)</f>
        <v>53217</v>
      </c>
      <c r="D27" s="38">
        <f t="shared" si="0"/>
        <v>4124</v>
      </c>
      <c r="E27" s="42">
        <f t="shared" si="1"/>
        <v>7.75</v>
      </c>
      <c r="F27" s="7"/>
    </row>
    <row r="28" spans="1:6" ht="18" customHeight="1">
      <c r="A28" s="43" t="s">
        <v>32</v>
      </c>
      <c r="B28" s="38">
        <f>ROUNDUP(B5/0.375*0.5,0)</f>
        <v>33720</v>
      </c>
      <c r="C28" s="38">
        <v>31826</v>
      </c>
      <c r="D28" s="38">
        <f t="shared" si="0"/>
        <v>1894</v>
      </c>
      <c r="E28" s="42">
        <f t="shared" si="1"/>
        <v>5.95</v>
      </c>
      <c r="F28" s="7"/>
    </row>
    <row r="29" spans="1:6" ht="18" customHeight="1">
      <c r="A29" s="43" t="s">
        <v>33</v>
      </c>
      <c r="B29" s="38">
        <f>ROUNDUP((B7+B8)/0.28*0.6,0)</f>
        <v>23621</v>
      </c>
      <c r="C29" s="38">
        <v>21394</v>
      </c>
      <c r="D29" s="38">
        <f t="shared" si="0"/>
        <v>2227</v>
      </c>
      <c r="E29" s="42">
        <f t="shared" si="1"/>
        <v>10.41</v>
      </c>
      <c r="F29" s="7"/>
    </row>
    <row r="30" spans="1:6" ht="18" customHeight="1">
      <c r="A30" s="43" t="s">
        <v>34</v>
      </c>
      <c r="B30" s="38"/>
      <c r="C30" s="38">
        <v>-3</v>
      </c>
      <c r="D30" s="38"/>
      <c r="E30" s="42"/>
      <c r="F30" s="7"/>
    </row>
    <row r="31" spans="1:6" ht="18" customHeight="1">
      <c r="A31" s="32" t="s">
        <v>35</v>
      </c>
      <c r="B31" s="38">
        <f>SUM(B32:B38)</f>
        <v>16042</v>
      </c>
      <c r="C31" s="38">
        <f>SUM(C32:C38)</f>
        <v>15077</v>
      </c>
      <c r="D31" s="38">
        <f t="shared" si="0"/>
        <v>965</v>
      </c>
      <c r="E31" s="42">
        <f t="shared" si="1"/>
        <v>6.4</v>
      </c>
      <c r="F31" s="7"/>
    </row>
    <row r="32" spans="1:6" ht="18" customHeight="1">
      <c r="A32" s="43" t="s">
        <v>36</v>
      </c>
      <c r="B32" s="38">
        <f>ROUNDUP(B5/0.375*0.125,0)</f>
        <v>8430</v>
      </c>
      <c r="C32" s="38">
        <v>7953</v>
      </c>
      <c r="D32" s="38">
        <f t="shared" si="0"/>
        <v>477</v>
      </c>
      <c r="E32" s="42">
        <f t="shared" si="1"/>
        <v>6</v>
      </c>
      <c r="F32" s="7"/>
    </row>
    <row r="33" spans="1:6" ht="18" customHeight="1">
      <c r="A33" s="43" t="s">
        <v>37</v>
      </c>
      <c r="B33" s="38"/>
      <c r="C33" s="38">
        <v>-1</v>
      </c>
      <c r="D33" s="38"/>
      <c r="E33" s="42"/>
      <c r="F33" s="7"/>
    </row>
    <row r="34" spans="1:6" ht="18" customHeight="1">
      <c r="A34" s="43" t="s">
        <v>38</v>
      </c>
      <c r="B34" s="38">
        <f>ROUNDUP((B7+B8)/0.28*0.12,0)</f>
        <v>4725</v>
      </c>
      <c r="C34" s="38">
        <v>4279</v>
      </c>
      <c r="D34" s="38">
        <f t="shared" si="0"/>
        <v>446</v>
      </c>
      <c r="E34" s="42">
        <f t="shared" si="1"/>
        <v>10.42</v>
      </c>
      <c r="F34" s="7"/>
    </row>
    <row r="35" spans="1:6" ht="18" customHeight="1">
      <c r="A35" s="43" t="s">
        <v>39</v>
      </c>
      <c r="B35" s="38">
        <f>ROUND(B9/0.75*0.25,0)</f>
        <v>515</v>
      </c>
      <c r="C35" s="38">
        <v>507</v>
      </c>
      <c r="D35" s="38">
        <f t="shared" si="0"/>
        <v>8</v>
      </c>
      <c r="E35" s="42">
        <f t="shared" si="1"/>
        <v>1.58</v>
      </c>
      <c r="F35" s="7"/>
    </row>
    <row r="36" spans="1:6" ht="18" customHeight="1">
      <c r="A36" s="43" t="s">
        <v>40</v>
      </c>
      <c r="B36" s="38">
        <f>ROUND(B13/0.7*0.3,0)</f>
        <v>2336</v>
      </c>
      <c r="C36" s="38">
        <v>2309</v>
      </c>
      <c r="D36" s="38">
        <f t="shared" si="0"/>
        <v>27</v>
      </c>
      <c r="E36" s="42">
        <f t="shared" si="1"/>
        <v>1.17</v>
      </c>
      <c r="F36" s="7"/>
    </row>
    <row r="37" spans="1:6" ht="18" customHeight="1">
      <c r="A37" s="43" t="s">
        <v>41</v>
      </c>
      <c r="B37" s="38"/>
      <c r="C37" s="38"/>
      <c r="D37" s="38">
        <f t="shared" si="0"/>
        <v>0</v>
      </c>
      <c r="E37" s="42"/>
      <c r="F37" s="7"/>
    </row>
    <row r="38" spans="1:6" ht="18" customHeight="1">
      <c r="A38" s="43" t="s">
        <v>42</v>
      </c>
      <c r="B38" s="38">
        <f>ROUND(B19/0.7*0.3,0)</f>
        <v>36</v>
      </c>
      <c r="C38" s="38">
        <v>30</v>
      </c>
      <c r="D38" s="38">
        <f t="shared" si="0"/>
        <v>6</v>
      </c>
      <c r="E38" s="42">
        <f t="shared" si="1"/>
        <v>20</v>
      </c>
      <c r="F38" s="7"/>
    </row>
    <row r="39" spans="1:6" ht="18" customHeight="1">
      <c r="A39" s="32" t="s">
        <v>43</v>
      </c>
      <c r="B39" s="38">
        <f>SUM(B3,B27,B31)</f>
        <v>195000</v>
      </c>
      <c r="C39" s="38">
        <f>SUM(C3,C27,C31)</f>
        <v>183026</v>
      </c>
      <c r="D39" s="38">
        <f t="shared" si="0"/>
        <v>11974</v>
      </c>
      <c r="E39" s="42">
        <f t="shared" si="1"/>
        <v>6.54</v>
      </c>
      <c r="F39" s="7"/>
    </row>
  </sheetData>
  <sheetProtection/>
  <mergeCells count="1">
    <mergeCell ref="E1:F1"/>
  </mergeCells>
  <printOptions horizontalCentered="1"/>
  <pageMargins left="0.5506944444444445" right="0.5506944444444445" top="0.9048611111111111" bottom="0.7479166666666667" header="0.7083333333333334" footer="0.3145833333333333"/>
  <pageSetup horizontalDpi="300" verticalDpi="300" orientation="portrait" paperSize="9" scale="95"/>
  <headerFooter>
    <oddHeader>&amp;C&amp;"+"&amp;20&amp;B 2021年衡南县财政收入预算表</oddHeader>
    <oddFooter>&amp;C&amp;"华文中宋"&amp;16 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3"/>
  <sheetViews>
    <sheetView workbookViewId="0" topLeftCell="A1">
      <pane ySplit="1" topLeftCell="A2" activePane="bottomLeft" state="frozen"/>
      <selection pane="bottomLeft" activeCell="D25" sqref="D25"/>
    </sheetView>
  </sheetViews>
  <sheetFormatPr defaultColWidth="9.00390625" defaultRowHeight="14.25"/>
  <cols>
    <col min="1" max="1" width="28.375" style="1" bestFit="1" customWidth="1"/>
    <col min="2" max="3" width="14.375" style="1" customWidth="1"/>
    <col min="4" max="4" width="14.50390625" style="1" bestFit="1" customWidth="1"/>
    <col min="5" max="6" width="8.625" style="1" bestFit="1" customWidth="1"/>
    <col min="7" max="7" width="8.875" style="1" customWidth="1"/>
    <col min="8" max="16384" width="8.625" style="1" bestFit="1" customWidth="1"/>
  </cols>
  <sheetData>
    <row r="1" spans="1:6" s="1" customFormat="1" ht="30" customHeight="1">
      <c r="A1" s="6" t="s">
        <v>1</v>
      </c>
      <c r="B1" s="37" t="s">
        <v>2</v>
      </c>
      <c r="C1" s="37" t="s">
        <v>44</v>
      </c>
      <c r="D1" s="37" t="s">
        <v>4</v>
      </c>
      <c r="E1" s="37" t="s">
        <v>5</v>
      </c>
      <c r="F1" s="37" t="s">
        <v>6</v>
      </c>
    </row>
    <row r="2" spans="1:6" s="1" customFormat="1" ht="30" customHeight="1">
      <c r="A2" s="7" t="s">
        <v>45</v>
      </c>
      <c r="B2" s="7">
        <v>64928</v>
      </c>
      <c r="C2" s="7">
        <v>54337</v>
      </c>
      <c r="D2" s="38">
        <f>B2-C2</f>
        <v>10591</v>
      </c>
      <c r="E2" s="7">
        <f>ROUND(D2/C2*100,2)</f>
        <v>19.49</v>
      </c>
      <c r="F2" s="7"/>
    </row>
    <row r="3" spans="1:6" s="1" customFormat="1" ht="30" customHeight="1">
      <c r="A3" s="7" t="s">
        <v>46</v>
      </c>
      <c r="B3" s="7">
        <v>680</v>
      </c>
      <c r="C3" s="7">
        <v>871</v>
      </c>
      <c r="D3" s="38">
        <f aca="true" t="shared" si="0" ref="D3:D22">B3-C3</f>
        <v>-191</v>
      </c>
      <c r="E3" s="7">
        <f aca="true" t="shared" si="1" ref="E3:E23">ROUND(D3/C3*100,2)</f>
        <v>-21.93</v>
      </c>
      <c r="F3" s="7"/>
    </row>
    <row r="4" spans="1:6" s="1" customFormat="1" ht="30" customHeight="1">
      <c r="A4" s="7" t="s">
        <v>47</v>
      </c>
      <c r="B4" s="7">
        <v>13556</v>
      </c>
      <c r="C4" s="7">
        <v>16551</v>
      </c>
      <c r="D4" s="38">
        <f t="shared" si="0"/>
        <v>-2995</v>
      </c>
      <c r="E4" s="7">
        <f t="shared" si="1"/>
        <v>-18.1</v>
      </c>
      <c r="F4" s="7"/>
    </row>
    <row r="5" spans="1:6" s="1" customFormat="1" ht="30" customHeight="1">
      <c r="A5" s="7" t="s">
        <v>48</v>
      </c>
      <c r="B5" s="7">
        <v>96737</v>
      </c>
      <c r="C5" s="7">
        <v>107658</v>
      </c>
      <c r="D5" s="38">
        <f t="shared" si="0"/>
        <v>-10921</v>
      </c>
      <c r="E5" s="7">
        <f t="shared" si="1"/>
        <v>-10.14</v>
      </c>
      <c r="F5" s="7"/>
    </row>
    <row r="6" spans="1:6" s="1" customFormat="1" ht="30" customHeight="1">
      <c r="A6" s="7" t="s">
        <v>49</v>
      </c>
      <c r="B6" s="7">
        <v>2358</v>
      </c>
      <c r="C6" s="7">
        <v>6361</v>
      </c>
      <c r="D6" s="38">
        <f t="shared" si="0"/>
        <v>-4003</v>
      </c>
      <c r="E6" s="7">
        <f t="shared" si="1"/>
        <v>-62.93</v>
      </c>
      <c r="F6" s="7"/>
    </row>
    <row r="7" spans="1:6" s="1" customFormat="1" ht="30" customHeight="1">
      <c r="A7" s="7" t="s">
        <v>50</v>
      </c>
      <c r="B7" s="7">
        <v>6365</v>
      </c>
      <c r="C7" s="7">
        <v>5852</v>
      </c>
      <c r="D7" s="38">
        <f t="shared" si="0"/>
        <v>513</v>
      </c>
      <c r="E7" s="7">
        <f t="shared" si="1"/>
        <v>8.77</v>
      </c>
      <c r="F7" s="7"/>
    </row>
    <row r="8" spans="1:6" s="1" customFormat="1" ht="30" customHeight="1">
      <c r="A8" s="7" t="s">
        <v>51</v>
      </c>
      <c r="B8" s="7">
        <v>101557</v>
      </c>
      <c r="C8" s="7">
        <v>128978</v>
      </c>
      <c r="D8" s="38">
        <f t="shared" si="0"/>
        <v>-27421</v>
      </c>
      <c r="E8" s="7">
        <f t="shared" si="1"/>
        <v>-21.26</v>
      </c>
      <c r="F8" s="7"/>
    </row>
    <row r="9" spans="1:6" s="1" customFormat="1" ht="30" customHeight="1">
      <c r="A9" s="7" t="s">
        <v>52</v>
      </c>
      <c r="B9" s="7">
        <v>68149</v>
      </c>
      <c r="C9" s="7">
        <v>91775</v>
      </c>
      <c r="D9" s="38">
        <f t="shared" si="0"/>
        <v>-23626</v>
      </c>
      <c r="E9" s="7">
        <f t="shared" si="1"/>
        <v>-25.74</v>
      </c>
      <c r="F9" s="7"/>
    </row>
    <row r="10" spans="1:6" s="1" customFormat="1" ht="30" customHeight="1">
      <c r="A10" s="7" t="s">
        <v>53</v>
      </c>
      <c r="B10" s="7">
        <v>9167</v>
      </c>
      <c r="C10" s="7">
        <v>10788</v>
      </c>
      <c r="D10" s="38">
        <f t="shared" si="0"/>
        <v>-1621</v>
      </c>
      <c r="E10" s="7">
        <f t="shared" si="1"/>
        <v>-15.03</v>
      </c>
      <c r="F10" s="7"/>
    </row>
    <row r="11" spans="1:6" s="1" customFormat="1" ht="30" customHeight="1">
      <c r="A11" s="7" t="s">
        <v>54</v>
      </c>
      <c r="B11" s="7">
        <v>13298</v>
      </c>
      <c r="C11" s="7">
        <v>18758</v>
      </c>
      <c r="D11" s="38">
        <f t="shared" si="0"/>
        <v>-5460</v>
      </c>
      <c r="E11" s="7">
        <f t="shared" si="1"/>
        <v>-29.11</v>
      </c>
      <c r="F11" s="7"/>
    </row>
    <row r="12" spans="1:6" s="1" customFormat="1" ht="30" customHeight="1">
      <c r="A12" s="7" t="s">
        <v>55</v>
      </c>
      <c r="B12" s="7">
        <v>82158</v>
      </c>
      <c r="C12" s="7">
        <v>102945</v>
      </c>
      <c r="D12" s="38">
        <f t="shared" si="0"/>
        <v>-20787</v>
      </c>
      <c r="E12" s="7">
        <f t="shared" si="1"/>
        <v>-20.19</v>
      </c>
      <c r="F12" s="7"/>
    </row>
    <row r="13" spans="1:6" s="1" customFormat="1" ht="30" customHeight="1">
      <c r="A13" s="7" t="s">
        <v>56</v>
      </c>
      <c r="B13" s="7">
        <v>11593</v>
      </c>
      <c r="C13" s="7">
        <v>16721</v>
      </c>
      <c r="D13" s="38">
        <f t="shared" si="0"/>
        <v>-5128</v>
      </c>
      <c r="E13" s="7">
        <f t="shared" si="1"/>
        <v>-30.67</v>
      </c>
      <c r="F13" s="7"/>
    </row>
    <row r="14" spans="1:6" s="1" customFormat="1" ht="30" customHeight="1">
      <c r="A14" s="7" t="s">
        <v>57</v>
      </c>
      <c r="B14" s="7">
        <v>2251</v>
      </c>
      <c r="C14" s="7">
        <v>5592</v>
      </c>
      <c r="D14" s="38">
        <f t="shared" si="0"/>
        <v>-3341</v>
      </c>
      <c r="E14" s="7">
        <f t="shared" si="1"/>
        <v>-59.75</v>
      </c>
      <c r="F14" s="7"/>
    </row>
    <row r="15" spans="1:6" s="1" customFormat="1" ht="30" customHeight="1">
      <c r="A15" s="7" t="s">
        <v>58</v>
      </c>
      <c r="B15" s="7">
        <v>1625</v>
      </c>
      <c r="C15" s="7">
        <v>2994</v>
      </c>
      <c r="D15" s="38">
        <f t="shared" si="0"/>
        <v>-1369</v>
      </c>
      <c r="E15" s="7">
        <f t="shared" si="1"/>
        <v>-45.72</v>
      </c>
      <c r="F15" s="7"/>
    </row>
    <row r="16" spans="1:6" s="1" customFormat="1" ht="30" customHeight="1">
      <c r="A16" s="7" t="s">
        <v>59</v>
      </c>
      <c r="B16" s="7">
        <v>16</v>
      </c>
      <c r="C16" s="7">
        <v>120</v>
      </c>
      <c r="D16" s="38">
        <f t="shared" si="0"/>
        <v>-104</v>
      </c>
      <c r="E16" s="7">
        <f t="shared" si="1"/>
        <v>-86.67</v>
      </c>
      <c r="F16" s="7"/>
    </row>
    <row r="17" spans="1:6" s="1" customFormat="1" ht="30" customHeight="1">
      <c r="A17" s="7" t="s">
        <v>60</v>
      </c>
      <c r="B17" s="7">
        <v>6078</v>
      </c>
      <c r="C17" s="7">
        <v>11156</v>
      </c>
      <c r="D17" s="38">
        <f t="shared" si="0"/>
        <v>-5078</v>
      </c>
      <c r="E17" s="7">
        <f t="shared" si="1"/>
        <v>-45.52</v>
      </c>
      <c r="F17" s="7"/>
    </row>
    <row r="18" spans="1:6" s="1" customFormat="1" ht="30" customHeight="1">
      <c r="A18" s="7" t="s">
        <v>61</v>
      </c>
      <c r="B18" s="7">
        <v>14865</v>
      </c>
      <c r="C18" s="7">
        <v>24540</v>
      </c>
      <c r="D18" s="38">
        <f t="shared" si="0"/>
        <v>-9675</v>
      </c>
      <c r="E18" s="7">
        <f t="shared" si="1"/>
        <v>-39.43</v>
      </c>
      <c r="F18" s="7"/>
    </row>
    <row r="19" spans="1:6" s="1" customFormat="1" ht="30" customHeight="1">
      <c r="A19" s="7" t="s">
        <v>62</v>
      </c>
      <c r="B19" s="7">
        <v>3984</v>
      </c>
      <c r="C19" s="7">
        <v>7165</v>
      </c>
      <c r="D19" s="38">
        <f t="shared" si="0"/>
        <v>-3181</v>
      </c>
      <c r="E19" s="7">
        <f t="shared" si="1"/>
        <v>-44.4</v>
      </c>
      <c r="F19" s="7"/>
    </row>
    <row r="20" spans="1:6" s="1" customFormat="1" ht="30" customHeight="1">
      <c r="A20" s="7" t="s">
        <v>63</v>
      </c>
      <c r="B20" s="7">
        <v>1286</v>
      </c>
      <c r="C20" s="7">
        <v>2954</v>
      </c>
      <c r="D20" s="38">
        <f t="shared" si="0"/>
        <v>-1668</v>
      </c>
      <c r="E20" s="7"/>
      <c r="F20" s="7"/>
    </row>
    <row r="21" spans="1:6" s="1" customFormat="1" ht="30" customHeight="1">
      <c r="A21" s="7" t="s">
        <v>64</v>
      </c>
      <c r="B21" s="7">
        <v>5982</v>
      </c>
      <c r="C21" s="7">
        <v>8309</v>
      </c>
      <c r="D21" s="38">
        <f t="shared" si="0"/>
        <v>-2327</v>
      </c>
      <c r="E21" s="7">
        <f t="shared" si="1"/>
        <v>-28.01</v>
      </c>
      <c r="F21" s="7"/>
    </row>
    <row r="22" spans="1:6" s="1" customFormat="1" ht="30" customHeight="1">
      <c r="A22" s="7" t="s">
        <v>65</v>
      </c>
      <c r="B22" s="7">
        <v>1952</v>
      </c>
      <c r="C22" s="7">
        <v>3376</v>
      </c>
      <c r="D22" s="38">
        <f t="shared" si="0"/>
        <v>-1424</v>
      </c>
      <c r="E22" s="7">
        <f t="shared" si="1"/>
        <v>-42.18</v>
      </c>
      <c r="F22" s="7"/>
    </row>
    <row r="23" spans="1:6" s="1" customFormat="1" ht="30" customHeight="1">
      <c r="A23" s="39" t="s">
        <v>66</v>
      </c>
      <c r="B23" s="40">
        <f>SUM(B2:B22)</f>
        <v>508585</v>
      </c>
      <c r="C23" s="40">
        <f>SUM(C2:C22)</f>
        <v>627801</v>
      </c>
      <c r="D23" s="40">
        <f>SUM(D2:D22)</f>
        <v>-119216</v>
      </c>
      <c r="E23" s="7">
        <f t="shared" si="1"/>
        <v>-18.99</v>
      </c>
      <c r="F23" s="7"/>
    </row>
  </sheetData>
  <sheetProtection/>
  <printOptions horizontalCentered="1"/>
  <pageMargins left="0.5506944444444445" right="0.5506944444444445" top="1.1805555555555556" bottom="0.7479166666666667" header="0.7479166666666667" footer="0.3145833333333333"/>
  <pageSetup horizontalDpi="300" verticalDpi="300" orientation="portrait" paperSize="9" scale="95"/>
  <headerFooter>
    <oddHeader>&amp;C&amp;18&amp;B &amp;20 2021年衡南县财政支出预算表&amp;R
单位：万元</oddHeader>
    <oddFooter>&amp;C&amp;"华文中宋"&amp;16XIII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workbookViewId="0" topLeftCell="A1">
      <pane ySplit="4" topLeftCell="A17" activePane="bottomLeft" state="frozen"/>
      <selection pane="bottomLeft" activeCell="A21" sqref="A21"/>
    </sheetView>
  </sheetViews>
  <sheetFormatPr defaultColWidth="9.00390625" defaultRowHeight="14.25"/>
  <cols>
    <col min="1" max="1" width="43.50390625" style="2" bestFit="1" customWidth="1"/>
    <col min="2" max="2" width="12.125" style="2" customWidth="1"/>
    <col min="3" max="3" width="17.75390625" style="2" bestFit="1" customWidth="1"/>
    <col min="4" max="4" width="20.50390625" style="2" customWidth="1"/>
    <col min="5" max="16384" width="9.00390625" style="2" customWidth="1"/>
  </cols>
  <sheetData>
    <row r="1" spans="1:4" ht="27.75" customHeight="1">
      <c r="A1" s="30" t="s">
        <v>67</v>
      </c>
      <c r="B1" s="30"/>
      <c r="C1" s="30"/>
      <c r="D1" s="30"/>
    </row>
    <row r="2" ht="16.5" customHeight="1">
      <c r="D2" s="31" t="s">
        <v>68</v>
      </c>
    </row>
    <row r="3" spans="1:4" ht="33" customHeight="1">
      <c r="A3" s="6" t="s">
        <v>69</v>
      </c>
      <c r="B3" s="6"/>
      <c r="C3" s="6" t="s">
        <v>70</v>
      </c>
      <c r="D3" s="6"/>
    </row>
    <row r="4" spans="1:4" ht="31.5" customHeight="1">
      <c r="A4" s="6" t="s">
        <v>1</v>
      </c>
      <c r="B4" s="6" t="s">
        <v>71</v>
      </c>
      <c r="C4" s="6" t="s">
        <v>1</v>
      </c>
      <c r="D4" s="6" t="s">
        <v>71</v>
      </c>
    </row>
    <row r="5" spans="1:4" ht="31.5" customHeight="1">
      <c r="A5" s="32" t="s">
        <v>7</v>
      </c>
      <c r="B5" s="33">
        <f>SUM(B6:B7)</f>
        <v>121617</v>
      </c>
      <c r="C5" s="7" t="s">
        <v>72</v>
      </c>
      <c r="D5" s="33">
        <v>508585</v>
      </c>
    </row>
    <row r="6" spans="1:4" ht="31.5" customHeight="1">
      <c r="A6" s="34" t="s">
        <v>73</v>
      </c>
      <c r="B6" s="33">
        <v>85800</v>
      </c>
      <c r="C6" s="7" t="s">
        <v>74</v>
      </c>
      <c r="D6" s="33">
        <v>7415</v>
      </c>
    </row>
    <row r="7" spans="1:4" ht="31.5" customHeight="1">
      <c r="A7" s="34" t="s">
        <v>75</v>
      </c>
      <c r="B7" s="33">
        <v>35817</v>
      </c>
      <c r="C7" s="7" t="s">
        <v>76</v>
      </c>
      <c r="D7" s="33">
        <v>7415</v>
      </c>
    </row>
    <row r="8" spans="1:4" ht="31.5" customHeight="1">
      <c r="A8" s="32" t="s">
        <v>77</v>
      </c>
      <c r="B8" s="33">
        <f>SUM(B9,B14)</f>
        <v>258627</v>
      </c>
      <c r="C8" s="7" t="s">
        <v>78</v>
      </c>
      <c r="D8" s="6"/>
    </row>
    <row r="9" spans="1:4" ht="31.5" customHeight="1">
      <c r="A9" s="7" t="s">
        <v>79</v>
      </c>
      <c r="B9" s="33">
        <f>SUM(B10:B13)</f>
        <v>13482</v>
      </c>
      <c r="C9" s="7"/>
      <c r="D9" s="6"/>
    </row>
    <row r="10" spans="1:4" ht="31.5" customHeight="1">
      <c r="A10" s="34" t="s">
        <v>80</v>
      </c>
      <c r="B10" s="33">
        <v>8382</v>
      </c>
      <c r="C10" s="7"/>
      <c r="D10" s="6"/>
    </row>
    <row r="11" spans="1:4" ht="31.5" customHeight="1">
      <c r="A11" s="34" t="s">
        <v>81</v>
      </c>
      <c r="B11" s="35">
        <v>223</v>
      </c>
      <c r="C11" s="7"/>
      <c r="D11" s="6"/>
    </row>
    <row r="12" spans="1:4" ht="31.5" customHeight="1">
      <c r="A12" s="34" t="s">
        <v>82</v>
      </c>
      <c r="B12" s="35">
        <v>2573</v>
      </c>
      <c r="C12" s="7"/>
      <c r="D12" s="6"/>
    </row>
    <row r="13" spans="1:4" ht="31.5" customHeight="1">
      <c r="A13" s="34" t="s">
        <v>83</v>
      </c>
      <c r="B13" s="35">
        <v>2304</v>
      </c>
      <c r="C13" s="7"/>
      <c r="D13" s="6"/>
    </row>
    <row r="14" spans="1:4" ht="31.5" customHeight="1">
      <c r="A14" s="7" t="s">
        <v>84</v>
      </c>
      <c r="B14" s="33">
        <f>SUM(B15:B20)</f>
        <v>245145</v>
      </c>
      <c r="C14" s="7"/>
      <c r="D14" s="6"/>
    </row>
    <row r="15" spans="1:4" ht="31.5" customHeight="1">
      <c r="A15" s="34" t="s">
        <v>85</v>
      </c>
      <c r="B15" s="33">
        <v>108</v>
      </c>
      <c r="C15" s="7"/>
      <c r="D15" s="6"/>
    </row>
    <row r="16" spans="1:4" ht="31.5" customHeight="1">
      <c r="A16" s="34" t="s">
        <v>86</v>
      </c>
      <c r="B16" s="33">
        <v>75688</v>
      </c>
      <c r="C16" s="7" t="s">
        <v>87</v>
      </c>
      <c r="D16" s="6"/>
    </row>
    <row r="17" spans="1:4" ht="31.5" customHeight="1">
      <c r="A17" s="34" t="s">
        <v>88</v>
      </c>
      <c r="B17" s="33">
        <v>47902</v>
      </c>
      <c r="C17" s="7"/>
      <c r="D17" s="6"/>
    </row>
    <row r="18" spans="1:4" ht="31.5" customHeight="1">
      <c r="A18" s="34" t="s">
        <v>89</v>
      </c>
      <c r="B18" s="33">
        <v>1294</v>
      </c>
      <c r="C18" s="7"/>
      <c r="D18" s="6"/>
    </row>
    <row r="19" spans="1:4" ht="31.5" customHeight="1">
      <c r="A19" s="34" t="s">
        <v>90</v>
      </c>
      <c r="B19" s="33">
        <v>6748</v>
      </c>
      <c r="C19" s="7"/>
      <c r="D19" s="6"/>
    </row>
    <row r="20" spans="1:4" ht="31.5" customHeight="1">
      <c r="A20" s="34" t="s">
        <v>91</v>
      </c>
      <c r="B20" s="33">
        <v>113405</v>
      </c>
      <c r="C20" s="7"/>
      <c r="D20" s="6"/>
    </row>
    <row r="21" spans="1:4" ht="31.5" customHeight="1">
      <c r="A21" s="7" t="s">
        <v>92</v>
      </c>
      <c r="B21" s="33">
        <v>56000</v>
      </c>
      <c r="C21" s="7"/>
      <c r="D21" s="6"/>
    </row>
    <row r="22" spans="1:4" ht="31.5" customHeight="1">
      <c r="A22" s="7" t="s">
        <v>93</v>
      </c>
      <c r="B22" s="33">
        <v>13365</v>
      </c>
      <c r="C22" s="7"/>
      <c r="D22" s="6"/>
    </row>
    <row r="23" spans="1:4" ht="31.5" customHeight="1">
      <c r="A23" s="7" t="s">
        <v>94</v>
      </c>
      <c r="B23" s="33">
        <v>16391</v>
      </c>
      <c r="C23" s="7"/>
      <c r="D23" s="6"/>
    </row>
    <row r="24" spans="1:4" ht="31.5" customHeight="1">
      <c r="A24" s="7" t="s">
        <v>95</v>
      </c>
      <c r="B24" s="33">
        <v>50000</v>
      </c>
      <c r="C24" s="7"/>
      <c r="D24" s="6"/>
    </row>
    <row r="25" spans="1:4" ht="31.5" customHeight="1">
      <c r="A25" s="6" t="s">
        <v>96</v>
      </c>
      <c r="B25" s="33">
        <f>SUM(B5,B8,B21,B22,B23,B24)</f>
        <v>516000</v>
      </c>
      <c r="C25" s="6" t="s">
        <v>97</v>
      </c>
      <c r="D25" s="6">
        <f>SUM(D5,D6)</f>
        <v>516000</v>
      </c>
    </row>
    <row r="26" spans="1:4" ht="22.5" customHeight="1">
      <c r="A26" s="36"/>
      <c r="B26" s="36"/>
      <c r="C26" s="36"/>
      <c r="D26" s="36"/>
    </row>
    <row r="27" ht="22.5" customHeight="1"/>
    <row r="28" ht="22.5" customHeight="1"/>
    <row r="29" ht="22.5" customHeight="1"/>
    <row r="30" ht="25.5" customHeight="1"/>
    <row r="31" ht="25.5" customHeight="1"/>
    <row r="32" ht="25.5" customHeight="1"/>
    <row r="33" s="2" customFormat="1" ht="25.5" customHeight="1"/>
    <row r="34" s="2" customFormat="1" ht="25.5" customHeight="1"/>
  </sheetData>
  <sheetProtection/>
  <mergeCells count="4">
    <mergeCell ref="A1:D1"/>
    <mergeCell ref="A3:B3"/>
    <mergeCell ref="C3:D3"/>
    <mergeCell ref="A26:D26"/>
  </mergeCells>
  <printOptions horizontalCentered="1"/>
  <pageMargins left="0.5506944444444445" right="0.5506944444444445" top="0.8694444444444445" bottom="0.7513888888888889" header="0.3104166666666667" footer="0.3104166666666667"/>
  <pageSetup horizontalDpi="600" verticalDpi="600" orientation="portrait" paperSize="9" scale="85"/>
  <headerFooter alignWithMargins="0">
    <oddFooter>&amp;C&amp;"华文中宋"&amp;16XIV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5" zoomScaleNormal="115" workbookViewId="0" topLeftCell="A1">
      <selection activeCell="B6" sqref="B6"/>
    </sheetView>
  </sheetViews>
  <sheetFormatPr defaultColWidth="9.00390625" defaultRowHeight="14.25"/>
  <cols>
    <col min="1" max="1" width="30.375" style="2" customWidth="1"/>
    <col min="2" max="2" width="11.25390625" style="2" bestFit="1" customWidth="1"/>
    <col min="3" max="3" width="33.875" style="2" customWidth="1"/>
    <col min="4" max="4" width="11.25390625" style="2" bestFit="1" customWidth="1"/>
    <col min="5" max="16384" width="9.00390625" style="2" customWidth="1"/>
  </cols>
  <sheetData>
    <row r="1" spans="1:4" ht="39" customHeight="1">
      <c r="A1" s="22" t="s">
        <v>98</v>
      </c>
      <c r="B1" s="23"/>
      <c r="C1" s="23"/>
      <c r="D1" s="23"/>
    </row>
    <row r="2" spans="1:4" s="21" customFormat="1" ht="21.75" customHeight="1">
      <c r="A2" s="24"/>
      <c r="B2" s="25"/>
      <c r="C2" s="26" t="s">
        <v>0</v>
      </c>
      <c r="D2" s="26"/>
    </row>
    <row r="3" spans="1:4" s="21" customFormat="1" ht="58.5" customHeight="1">
      <c r="A3" s="27" t="s">
        <v>99</v>
      </c>
      <c r="B3" s="27" t="s">
        <v>100</v>
      </c>
      <c r="C3" s="27" t="s">
        <v>101</v>
      </c>
      <c r="D3" s="27" t="s">
        <v>100</v>
      </c>
    </row>
    <row r="4" spans="1:4" s="21" customFormat="1" ht="58.5" customHeight="1">
      <c r="A4" s="28" t="s">
        <v>102</v>
      </c>
      <c r="B4" s="27"/>
      <c r="C4" s="28" t="s">
        <v>103</v>
      </c>
      <c r="D4" s="27"/>
    </row>
    <row r="5" spans="1:4" s="21" customFormat="1" ht="58.5" customHeight="1">
      <c r="A5" s="28" t="s">
        <v>104</v>
      </c>
      <c r="B5" s="27"/>
      <c r="C5" s="28" t="s">
        <v>105</v>
      </c>
      <c r="D5" s="27"/>
    </row>
    <row r="6" spans="1:4" s="21" customFormat="1" ht="58.5" customHeight="1">
      <c r="A6" s="28" t="s">
        <v>106</v>
      </c>
      <c r="B6" s="27"/>
      <c r="C6" s="28" t="s">
        <v>107</v>
      </c>
      <c r="D6" s="27"/>
    </row>
    <row r="7" spans="1:4" s="21" customFormat="1" ht="58.5" customHeight="1">
      <c r="A7" s="28" t="s">
        <v>108</v>
      </c>
      <c r="B7" s="27"/>
      <c r="C7" s="28" t="s">
        <v>109</v>
      </c>
      <c r="D7" s="27"/>
    </row>
    <row r="8" spans="1:4" s="21" customFormat="1" ht="58.5" customHeight="1">
      <c r="A8" s="28" t="s">
        <v>110</v>
      </c>
      <c r="B8" s="27">
        <v>165</v>
      </c>
      <c r="C8" s="28" t="s">
        <v>111</v>
      </c>
      <c r="D8" s="27"/>
    </row>
    <row r="9" spans="1:4" s="21" customFormat="1" ht="58.5" customHeight="1">
      <c r="A9" s="28"/>
      <c r="B9" s="27"/>
      <c r="C9" s="28" t="s">
        <v>112</v>
      </c>
      <c r="D9" s="27">
        <v>172</v>
      </c>
    </row>
    <row r="10" spans="1:4" s="21" customFormat="1" ht="58.5" customHeight="1">
      <c r="A10" s="28" t="s">
        <v>113</v>
      </c>
      <c r="B10" s="27">
        <v>165</v>
      </c>
      <c r="C10" s="28" t="s">
        <v>114</v>
      </c>
      <c r="D10" s="27">
        <v>172</v>
      </c>
    </row>
    <row r="11" spans="1:4" s="21" customFormat="1" ht="58.5" customHeight="1">
      <c r="A11" s="28" t="s">
        <v>115</v>
      </c>
      <c r="B11" s="27">
        <v>7</v>
      </c>
      <c r="C11" s="28" t="s">
        <v>116</v>
      </c>
      <c r="D11" s="27"/>
    </row>
    <row r="12" spans="1:4" s="21" customFormat="1" ht="58.5" customHeight="1">
      <c r="A12" s="29" t="s">
        <v>117</v>
      </c>
      <c r="B12" s="27">
        <v>172</v>
      </c>
      <c r="C12" s="29" t="s">
        <v>118</v>
      </c>
      <c r="D12" s="27">
        <v>172</v>
      </c>
    </row>
  </sheetData>
  <sheetProtection/>
  <mergeCells count="2">
    <mergeCell ref="A1:D1"/>
    <mergeCell ref="C2:D2"/>
  </mergeCells>
  <printOptions horizontalCentered="1"/>
  <pageMargins left="0.5506944444444445" right="0.5506944444444445" top="1.0979166666666667" bottom="0.7513888888888889" header="0.3104166666666667" footer="0.3104166666666667"/>
  <pageSetup horizontalDpi="600" verticalDpi="600" orientation="portrait" paperSize="9" scale="95"/>
  <headerFooter>
    <oddFooter>&amp;C&amp;"华文中宋"&amp;16XV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zoomScale="85" zoomScaleNormal="85" workbookViewId="0" topLeftCell="A1">
      <pane ySplit="3" topLeftCell="A12" activePane="bottomLeft" state="frozen"/>
      <selection pane="bottomLeft" activeCell="B29" sqref="B29"/>
    </sheetView>
  </sheetViews>
  <sheetFormatPr defaultColWidth="9.00390625" defaultRowHeight="14.25"/>
  <cols>
    <col min="1" max="1" width="26.125" style="10" bestFit="1" customWidth="1"/>
    <col min="2" max="2" width="11.75390625" style="11" customWidth="1"/>
    <col min="3" max="3" width="33.125" style="10" customWidth="1"/>
    <col min="4" max="4" width="13.125" style="11" customWidth="1"/>
    <col min="5" max="6" width="9.00390625" style="10" customWidth="1"/>
    <col min="7" max="7" width="19.875" style="10" bestFit="1" customWidth="1"/>
    <col min="8" max="16384" width="9.00390625" style="10" customWidth="1"/>
  </cols>
  <sheetData>
    <row r="1" spans="1:4" ht="30.75" customHeight="1">
      <c r="A1" s="12" t="s">
        <v>119</v>
      </c>
      <c r="B1" s="13"/>
      <c r="C1" s="13"/>
      <c r="D1" s="13"/>
    </row>
    <row r="2" spans="1:4" ht="27.75">
      <c r="A2" s="14"/>
      <c r="B2" s="15"/>
      <c r="C2" s="16"/>
      <c r="D2" s="15" t="s">
        <v>0</v>
      </c>
    </row>
    <row r="3" spans="1:4" ht="30" customHeight="1">
      <c r="A3" s="17" t="s">
        <v>99</v>
      </c>
      <c r="B3" s="18" t="s">
        <v>100</v>
      </c>
      <c r="C3" s="17" t="s">
        <v>101</v>
      </c>
      <c r="D3" s="18" t="s">
        <v>100</v>
      </c>
    </row>
    <row r="4" spans="1:4" ht="24" customHeight="1">
      <c r="A4" s="19" t="s">
        <v>120</v>
      </c>
      <c r="B4" s="18">
        <v>300</v>
      </c>
      <c r="C4" s="19" t="s">
        <v>121</v>
      </c>
      <c r="D4" s="18">
        <v>50</v>
      </c>
    </row>
    <row r="5" spans="1:4" ht="24" customHeight="1">
      <c r="A5" s="19" t="s">
        <v>122</v>
      </c>
      <c r="B5" s="18">
        <v>102600</v>
      </c>
      <c r="C5" s="19" t="s">
        <v>123</v>
      </c>
      <c r="D5" s="18">
        <v>50</v>
      </c>
    </row>
    <row r="6" spans="1:4" ht="24" customHeight="1">
      <c r="A6" s="19" t="s">
        <v>124</v>
      </c>
      <c r="B6" s="18">
        <v>1600</v>
      </c>
      <c r="C6" s="19" t="s">
        <v>125</v>
      </c>
      <c r="D6" s="18">
        <v>6500</v>
      </c>
    </row>
    <row r="7" spans="1:4" ht="24" customHeight="1">
      <c r="A7" s="19" t="s">
        <v>126</v>
      </c>
      <c r="B7" s="18">
        <v>500</v>
      </c>
      <c r="C7" s="19" t="s">
        <v>127</v>
      </c>
      <c r="D7" s="18">
        <v>6500</v>
      </c>
    </row>
    <row r="8" spans="1:4" ht="24" customHeight="1">
      <c r="A8" s="19" t="s">
        <v>128</v>
      </c>
      <c r="B8" s="18">
        <v>15000</v>
      </c>
      <c r="C8" s="19" t="s">
        <v>129</v>
      </c>
      <c r="D8" s="18">
        <v>3305</v>
      </c>
    </row>
    <row r="9" spans="1:4" ht="24" customHeight="1">
      <c r="A9" s="19"/>
      <c r="B9" s="18"/>
      <c r="C9" s="19" t="s">
        <v>130</v>
      </c>
      <c r="D9" s="18">
        <v>3195</v>
      </c>
    </row>
    <row r="10" spans="1:4" ht="24" customHeight="1">
      <c r="A10" s="19"/>
      <c r="B10" s="18"/>
      <c r="C10" s="19" t="s">
        <v>131</v>
      </c>
      <c r="D10" s="18">
        <v>36</v>
      </c>
    </row>
    <row r="11" spans="1:4" ht="24" customHeight="1">
      <c r="A11" s="19"/>
      <c r="B11" s="18"/>
      <c r="C11" s="19" t="s">
        <v>132</v>
      </c>
      <c r="D11" s="18">
        <v>36</v>
      </c>
    </row>
    <row r="12" spans="1:4" ht="24" customHeight="1">
      <c r="A12" s="19"/>
      <c r="B12" s="18"/>
      <c r="C12" s="19" t="s">
        <v>133</v>
      </c>
      <c r="D12" s="18">
        <f>D13+D18</f>
        <v>59879</v>
      </c>
    </row>
    <row r="13" spans="1:4" ht="24" customHeight="1">
      <c r="A13" s="19"/>
      <c r="B13" s="18"/>
      <c r="C13" s="19" t="s">
        <v>134</v>
      </c>
      <c r="D13" s="18">
        <f>SUM(D14:D17)</f>
        <v>37412</v>
      </c>
    </row>
    <row r="14" spans="1:4" ht="24" customHeight="1">
      <c r="A14" s="19"/>
      <c r="B14" s="18"/>
      <c r="C14" s="19" t="s">
        <v>135</v>
      </c>
      <c r="D14" s="18"/>
    </row>
    <row r="15" spans="1:4" ht="24" customHeight="1">
      <c r="A15" s="19"/>
      <c r="B15" s="18"/>
      <c r="C15" s="19" t="s">
        <v>136</v>
      </c>
      <c r="D15" s="18">
        <v>1500</v>
      </c>
    </row>
    <row r="16" spans="1:4" ht="24" customHeight="1">
      <c r="A16" s="19"/>
      <c r="B16" s="18"/>
      <c r="C16" s="19" t="s">
        <v>137</v>
      </c>
      <c r="D16" s="18">
        <v>647</v>
      </c>
    </row>
    <row r="17" spans="1:4" ht="24" customHeight="1">
      <c r="A17" s="19"/>
      <c r="B17" s="18"/>
      <c r="C17" s="19" t="s">
        <v>138</v>
      </c>
      <c r="D17" s="18">
        <v>35265</v>
      </c>
    </row>
    <row r="18" spans="1:4" ht="24" customHeight="1">
      <c r="A18" s="19"/>
      <c r="B18" s="18"/>
      <c r="C18" s="19" t="s">
        <v>139</v>
      </c>
      <c r="D18" s="18">
        <v>22467</v>
      </c>
    </row>
    <row r="19" spans="1:4" ht="24" customHeight="1">
      <c r="A19" s="19"/>
      <c r="B19" s="18"/>
      <c r="C19" s="19" t="s">
        <v>135</v>
      </c>
      <c r="D19" s="18">
        <v>22467</v>
      </c>
    </row>
    <row r="20" spans="1:4" ht="24" customHeight="1">
      <c r="A20" s="19"/>
      <c r="B20" s="18"/>
      <c r="C20" s="19" t="s">
        <v>140</v>
      </c>
      <c r="D20" s="18">
        <v>3535</v>
      </c>
    </row>
    <row r="21" spans="1:4" ht="24" customHeight="1">
      <c r="A21" s="19"/>
      <c r="B21" s="18"/>
      <c r="C21" s="19" t="s">
        <v>141</v>
      </c>
      <c r="D21" s="18">
        <v>3535</v>
      </c>
    </row>
    <row r="22" spans="1:4" ht="24" customHeight="1">
      <c r="A22" s="19"/>
      <c r="B22" s="18"/>
      <c r="C22" s="19"/>
      <c r="D22" s="18"/>
    </row>
    <row r="23" spans="1:4" ht="24" customHeight="1">
      <c r="A23" s="19"/>
      <c r="B23" s="18"/>
      <c r="C23" s="19"/>
      <c r="D23" s="18"/>
    </row>
    <row r="24" spans="1:4" ht="24" customHeight="1">
      <c r="A24" s="19"/>
      <c r="B24" s="18"/>
      <c r="C24" s="19"/>
      <c r="D24" s="18"/>
    </row>
    <row r="25" spans="1:4" ht="24" customHeight="1">
      <c r="A25" s="19"/>
      <c r="B25" s="18"/>
      <c r="C25" s="19"/>
      <c r="D25" s="18"/>
    </row>
    <row r="26" spans="1:4" ht="24" customHeight="1">
      <c r="A26" s="19"/>
      <c r="B26" s="18"/>
      <c r="C26" s="19" t="s">
        <v>114</v>
      </c>
      <c r="D26" s="18">
        <f>D4+D6+D10+D12+D20</f>
        <v>70000</v>
      </c>
    </row>
    <row r="27" spans="1:4" ht="24" customHeight="1">
      <c r="A27" s="19"/>
      <c r="B27" s="18"/>
      <c r="C27" s="19" t="s">
        <v>142</v>
      </c>
      <c r="D27" s="18">
        <v>50000</v>
      </c>
    </row>
    <row r="28" spans="1:4" ht="24" customHeight="1">
      <c r="A28" s="19"/>
      <c r="B28" s="18"/>
      <c r="C28" s="19"/>
      <c r="D28" s="18"/>
    </row>
    <row r="29" spans="1:4" ht="24" customHeight="1">
      <c r="A29" s="20" t="s">
        <v>143</v>
      </c>
      <c r="B29" s="18">
        <f>SUM(B4:B28)</f>
        <v>120000</v>
      </c>
      <c r="C29" s="19" t="s">
        <v>144</v>
      </c>
      <c r="D29" s="18">
        <v>120000</v>
      </c>
    </row>
  </sheetData>
  <sheetProtection/>
  <mergeCells count="1">
    <mergeCell ref="A1:D1"/>
  </mergeCells>
  <printOptions horizontalCentered="1"/>
  <pageMargins left="0.7083333333333334" right="0.7083333333333334" top="1.0979166666666667" bottom="0.7513888888888889" header="0.3104166666666667" footer="0.3104166666666667"/>
  <pageSetup horizontalDpi="600" verticalDpi="600" orientation="portrait" paperSize="9" scale="90"/>
  <headerFooter>
    <oddFooter>&amp;C&amp;"华文中宋"&amp;17XVI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4" sqref="B4"/>
    </sheetView>
  </sheetViews>
  <sheetFormatPr defaultColWidth="9.00390625" defaultRowHeight="14.25"/>
  <cols>
    <col min="1" max="1" width="49.375" style="2" customWidth="1"/>
    <col min="2" max="2" width="12.50390625" style="2" customWidth="1"/>
    <col min="3" max="3" width="38.50390625" style="2" customWidth="1"/>
    <col min="4" max="4" width="13.875" style="2" customWidth="1"/>
    <col min="5" max="16384" width="9.00390625" style="2" customWidth="1"/>
  </cols>
  <sheetData>
    <row r="1" spans="1:4" ht="37.5" customHeight="1">
      <c r="A1" s="3" t="s">
        <v>145</v>
      </c>
      <c r="B1" s="3"/>
      <c r="C1" s="3"/>
      <c r="D1" s="3"/>
    </row>
    <row r="2" spans="1:4" ht="21.75" customHeight="1">
      <c r="A2" s="4"/>
      <c r="B2" s="4"/>
      <c r="C2" s="5" t="s">
        <v>0</v>
      </c>
      <c r="D2" s="5"/>
    </row>
    <row r="3" spans="1:4" s="1" customFormat="1" ht="27" customHeight="1">
      <c r="A3" s="6" t="s">
        <v>146</v>
      </c>
      <c r="B3" s="6"/>
      <c r="C3" s="6" t="s">
        <v>147</v>
      </c>
      <c r="D3" s="6"/>
    </row>
    <row r="4" spans="1:4" s="1" customFormat="1" ht="27" customHeight="1">
      <c r="A4" s="6" t="s">
        <v>148</v>
      </c>
      <c r="B4" s="6" t="s">
        <v>100</v>
      </c>
      <c r="C4" s="6" t="s">
        <v>149</v>
      </c>
      <c r="D4" s="6" t="s">
        <v>100</v>
      </c>
    </row>
    <row r="5" spans="1:4" s="1" customFormat="1" ht="27" customHeight="1">
      <c r="A5" s="7" t="s">
        <v>150</v>
      </c>
      <c r="B5" s="7">
        <v>60401</v>
      </c>
      <c r="C5" s="7" t="s">
        <v>151</v>
      </c>
      <c r="D5" s="7">
        <v>56893</v>
      </c>
    </row>
    <row r="6" spans="1:4" s="1" customFormat="1" ht="27" customHeight="1">
      <c r="A6" s="7" t="s">
        <v>152</v>
      </c>
      <c r="B6" s="7">
        <v>32853</v>
      </c>
      <c r="C6" s="7" t="s">
        <v>153</v>
      </c>
      <c r="D6" s="7">
        <v>54958</v>
      </c>
    </row>
    <row r="7" spans="1:4" s="1" customFormat="1" ht="27" customHeight="1">
      <c r="A7" s="7" t="s">
        <v>154</v>
      </c>
      <c r="B7" s="7">
        <v>22000</v>
      </c>
      <c r="C7" s="7" t="s">
        <v>155</v>
      </c>
      <c r="D7" s="7">
        <v>1935</v>
      </c>
    </row>
    <row r="8" spans="1:4" s="1" customFormat="1" ht="27" customHeight="1">
      <c r="A8" s="7" t="s">
        <v>156</v>
      </c>
      <c r="B8" s="7">
        <v>65</v>
      </c>
      <c r="C8" s="7"/>
      <c r="D8" s="7"/>
    </row>
    <row r="9" spans="1:4" s="1" customFormat="1" ht="27" customHeight="1">
      <c r="A9" s="7" t="s">
        <v>157</v>
      </c>
      <c r="B9" s="7"/>
      <c r="C9" s="7"/>
      <c r="D9" s="7"/>
    </row>
    <row r="10" spans="1:4" s="1" customFormat="1" ht="27" customHeight="1">
      <c r="A10" s="7" t="s">
        <v>30</v>
      </c>
      <c r="B10" s="7">
        <v>794</v>
      </c>
      <c r="C10" s="7"/>
      <c r="D10" s="7"/>
    </row>
    <row r="11" spans="1:4" s="1" customFormat="1" ht="27" customHeight="1">
      <c r="A11" s="7" t="s">
        <v>158</v>
      </c>
      <c r="B11" s="7">
        <v>4689</v>
      </c>
      <c r="C11" s="7"/>
      <c r="D11" s="7"/>
    </row>
    <row r="12" spans="1:4" s="1" customFormat="1" ht="27" customHeight="1">
      <c r="A12" s="7" t="s">
        <v>159</v>
      </c>
      <c r="B12" s="8">
        <v>1733</v>
      </c>
      <c r="C12" s="7" t="s">
        <v>160</v>
      </c>
      <c r="D12" s="8">
        <v>400</v>
      </c>
    </row>
    <row r="13" spans="1:4" s="1" customFormat="1" ht="27" customHeight="1">
      <c r="A13" s="7" t="s">
        <v>161</v>
      </c>
      <c r="B13" s="8">
        <v>355</v>
      </c>
      <c r="C13" s="7" t="s">
        <v>162</v>
      </c>
      <c r="D13" s="8">
        <v>200</v>
      </c>
    </row>
    <row r="14" spans="1:4" s="1" customFormat="1" ht="27" customHeight="1">
      <c r="A14" s="7" t="s">
        <v>163</v>
      </c>
      <c r="B14" s="8"/>
      <c r="C14" s="7" t="s">
        <v>164</v>
      </c>
      <c r="D14" s="8">
        <v>17</v>
      </c>
    </row>
    <row r="15" spans="1:4" s="1" customFormat="1" ht="27" customHeight="1">
      <c r="A15" s="7" t="s">
        <v>165</v>
      </c>
      <c r="B15" s="8">
        <v>32</v>
      </c>
      <c r="C15" s="7" t="s">
        <v>166</v>
      </c>
      <c r="D15" s="8">
        <v>132</v>
      </c>
    </row>
    <row r="16" spans="1:4" s="1" customFormat="1" ht="27" customHeight="1">
      <c r="A16" s="7" t="s">
        <v>158</v>
      </c>
      <c r="B16" s="8">
        <v>1346</v>
      </c>
      <c r="C16" s="7" t="s">
        <v>167</v>
      </c>
      <c r="D16" s="8">
        <v>51</v>
      </c>
    </row>
    <row r="17" spans="1:4" s="1" customFormat="1" ht="27" customHeight="1">
      <c r="A17" s="7" t="s">
        <v>168</v>
      </c>
      <c r="B17" s="7">
        <v>35406</v>
      </c>
      <c r="C17" s="7" t="s">
        <v>169</v>
      </c>
      <c r="D17" s="7">
        <v>19474</v>
      </c>
    </row>
    <row r="18" spans="1:4" s="1" customFormat="1" ht="27" customHeight="1">
      <c r="A18" s="7" t="s">
        <v>170</v>
      </c>
      <c r="B18" s="7">
        <v>17673</v>
      </c>
      <c r="C18" s="7" t="s">
        <v>171</v>
      </c>
      <c r="D18" s="7">
        <v>19474</v>
      </c>
    </row>
    <row r="19" spans="1:4" s="1" customFormat="1" ht="27" customHeight="1">
      <c r="A19" s="7" t="s">
        <v>172</v>
      </c>
      <c r="B19" s="7">
        <v>154</v>
      </c>
      <c r="C19" s="7"/>
      <c r="D19" s="7"/>
    </row>
    <row r="20" spans="1:4" s="1" customFormat="1" ht="27" customHeight="1">
      <c r="A20" s="9" t="s">
        <v>173</v>
      </c>
      <c r="B20" s="7"/>
      <c r="C20" s="7"/>
      <c r="D20" s="7"/>
    </row>
    <row r="21" spans="1:4" s="1" customFormat="1" ht="27" customHeight="1">
      <c r="A21" s="9" t="s">
        <v>174</v>
      </c>
      <c r="B21" s="7"/>
      <c r="C21" s="7"/>
      <c r="D21" s="7"/>
    </row>
    <row r="22" spans="1:4" s="1" customFormat="1" ht="27" customHeight="1">
      <c r="A22" s="7" t="s">
        <v>175</v>
      </c>
      <c r="B22" s="7">
        <v>2598</v>
      </c>
      <c r="C22" s="7"/>
      <c r="D22" s="7"/>
    </row>
    <row r="23" spans="1:4" s="1" customFormat="1" ht="27" customHeight="1">
      <c r="A23" s="7" t="s">
        <v>158</v>
      </c>
      <c r="B23" s="7">
        <v>14981</v>
      </c>
      <c r="C23" s="7"/>
      <c r="D23" s="7"/>
    </row>
    <row r="24" spans="1:4" s="1" customFormat="1" ht="27" customHeight="1">
      <c r="A24" s="7" t="s">
        <v>176</v>
      </c>
      <c r="B24" s="7">
        <v>73419</v>
      </c>
      <c r="C24" s="7" t="s">
        <v>177</v>
      </c>
      <c r="D24" s="7">
        <v>27750</v>
      </c>
    </row>
    <row r="25" spans="1:4" s="1" customFormat="1" ht="27" customHeight="1">
      <c r="A25" s="7" t="s">
        <v>178</v>
      </c>
      <c r="B25" s="7">
        <v>4614</v>
      </c>
      <c r="C25" s="7" t="s">
        <v>179</v>
      </c>
      <c r="D25" s="7">
        <v>27750</v>
      </c>
    </row>
    <row r="26" spans="1:4" s="1" customFormat="1" ht="27" customHeight="1">
      <c r="A26" s="7" t="s">
        <v>180</v>
      </c>
      <c r="B26" s="7">
        <v>1933</v>
      </c>
      <c r="C26" s="7" t="s">
        <v>167</v>
      </c>
      <c r="D26" s="7">
        <v>0</v>
      </c>
    </row>
    <row r="27" spans="1:4" s="1" customFormat="1" ht="27" customHeight="1">
      <c r="A27" s="7" t="s">
        <v>181</v>
      </c>
      <c r="B27" s="7">
        <v>120</v>
      </c>
      <c r="C27" s="7"/>
      <c r="D27" s="7"/>
    </row>
    <row r="28" spans="1:4" s="1" customFormat="1" ht="27" customHeight="1">
      <c r="A28" s="7" t="s">
        <v>157</v>
      </c>
      <c r="B28" s="7">
        <v>21857</v>
      </c>
      <c r="C28" s="7"/>
      <c r="D28" s="7"/>
    </row>
    <row r="29" spans="1:4" s="1" customFormat="1" ht="27" customHeight="1">
      <c r="A29" s="7" t="s">
        <v>182</v>
      </c>
      <c r="B29" s="7">
        <v>60</v>
      </c>
      <c r="C29" s="7"/>
      <c r="D29" s="7"/>
    </row>
    <row r="30" spans="1:4" s="1" customFormat="1" ht="27" customHeight="1">
      <c r="A30" s="7" t="s">
        <v>158</v>
      </c>
      <c r="B30" s="7">
        <v>44835</v>
      </c>
      <c r="C30" s="7"/>
      <c r="D30" s="7"/>
    </row>
    <row r="31" spans="1:4" s="1" customFormat="1" ht="27" customHeight="1">
      <c r="A31" s="7" t="s">
        <v>183</v>
      </c>
      <c r="B31" s="7">
        <v>80452</v>
      </c>
      <c r="C31" s="7" t="s">
        <v>184</v>
      </c>
      <c r="D31" s="7">
        <v>72608</v>
      </c>
    </row>
    <row r="32" spans="1:4" s="1" customFormat="1" ht="27" customHeight="1">
      <c r="A32" s="7" t="s">
        <v>185</v>
      </c>
      <c r="B32" s="7">
        <v>26070</v>
      </c>
      <c r="C32" s="7" t="s">
        <v>186</v>
      </c>
      <c r="D32" s="7">
        <v>66031</v>
      </c>
    </row>
    <row r="33" spans="1:4" s="1" customFormat="1" ht="27" customHeight="1">
      <c r="A33" s="7" t="s">
        <v>187</v>
      </c>
      <c r="B33" s="7">
        <v>5569</v>
      </c>
      <c r="C33" s="7" t="s">
        <v>167</v>
      </c>
      <c r="D33" s="7">
        <v>6577</v>
      </c>
    </row>
    <row r="34" spans="1:4" s="1" customFormat="1" ht="27" customHeight="1">
      <c r="A34" s="7" t="s">
        <v>188</v>
      </c>
      <c r="B34" s="7">
        <v>380</v>
      </c>
      <c r="C34" s="7"/>
      <c r="D34" s="7"/>
    </row>
    <row r="35" spans="1:4" s="1" customFormat="1" ht="27" customHeight="1">
      <c r="A35" s="7" t="s">
        <v>157</v>
      </c>
      <c r="B35" s="7">
        <v>48433</v>
      </c>
      <c r="C35" s="7" t="s">
        <v>118</v>
      </c>
      <c r="D35" s="7">
        <v>177125</v>
      </c>
    </row>
    <row r="36" spans="1:4" s="1" customFormat="1" ht="27" customHeight="1">
      <c r="A36" s="7" t="s">
        <v>158</v>
      </c>
      <c r="B36" s="7">
        <v>26756</v>
      </c>
      <c r="C36" s="7"/>
      <c r="D36" s="7"/>
    </row>
    <row r="37" spans="1:4" s="1" customFormat="1" ht="27" customHeight="1">
      <c r="A37" s="7" t="s">
        <v>189</v>
      </c>
      <c r="B37" s="7">
        <f>SUM(B5,B12,B17,B24,B31,)</f>
        <v>251411</v>
      </c>
      <c r="C37" s="7" t="s">
        <v>190</v>
      </c>
      <c r="D37" s="7">
        <v>74286</v>
      </c>
    </row>
    <row r="38" ht="27" customHeight="1"/>
  </sheetData>
  <sheetProtection/>
  <mergeCells count="4">
    <mergeCell ref="A1:D1"/>
    <mergeCell ref="C2:D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耿耿</cp:lastModifiedBy>
  <cp:lastPrinted>2021-02-24T06:25:03Z</cp:lastPrinted>
  <dcterms:created xsi:type="dcterms:W3CDTF">2009-02-03T02:42:27Z</dcterms:created>
  <dcterms:modified xsi:type="dcterms:W3CDTF">2022-09-05T09:09:27Z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552CF846C28343A5B443851D159AF90E</vt:lpwstr>
  </property>
</Properties>
</file>